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990" windowHeight="100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'Лист1'!$A$1:$F$106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<sst xmlns="http://schemas.openxmlformats.org/spreadsheetml/2006/main" count="167" uniqueCount="161">
  <si>
    <t>Код бюджетной классификации</t>
  </si>
  <si>
    <t>Наименование</t>
  </si>
  <si>
    <t>в т.ч</t>
  </si>
  <si>
    <t>в т.ч.</t>
  </si>
  <si>
    <t>000 108 00000 00 0000 000</t>
  </si>
  <si>
    <t>в т. ч.</t>
  </si>
  <si>
    <t xml:space="preserve">Субвенции бюджетам муниципальных районов  на выравнивание бюджетной обеспеченности поселений </t>
  </si>
  <si>
    <t>Иные межбюджетные трансферты</t>
  </si>
  <si>
    <t>ВСЕГО ДОХОДОВ:</t>
  </si>
  <si>
    <t>Субвенции бюджетам муниципальных районов на функционирование административных комиссий при местных администрациях</t>
  </si>
  <si>
    <t>000 105 00000 00 0000 000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</si>
  <si>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</si>
  <si>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000 107 00000 00 0000 000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</si>
  <si>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</si>
  <si>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000 1 13 01995 05 0000 130</t>
  </si>
  <si>
    <t>000 1 13 00000 00 0000 000</t>
  </si>
  <si>
    <t>в тч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</si>
  <si>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</si>
  <si>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</si>
  <si>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ведение бухгалтерского учета</t>
  </si>
  <si>
    <t>Субвенции бюджетам муниципальных районов на функционирование комиссий по делам несовершеннолетних и защите их прав  и на организацию и осуществление деятельности по опеке и попечительству над детьми- сиротами и детьми, оставшимися без попечения родителей</t>
  </si>
  <si>
    <t xml:space="preserve">Налог на доходы физических лиц 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</si>
  <si>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</si>
  <si>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субсидии бюджетам муниципальных районов</t>
  </si>
  <si>
    <t>ИТОГО СОБСТВЕННЫЕ :</t>
  </si>
  <si>
    <t>092 2 02 49999 05 0000 150</t>
  </si>
  <si>
    <t>Субсидии бюджетам муниципальных районов на реализацию мероприятий по обеспечению жильем молодых семей</t>
  </si>
  <si>
    <t xml:space="preserve">на уголь   </t>
  </si>
  <si>
    <t xml:space="preserve">на фонд оплаты труда   </t>
  </si>
  <si>
    <t>000 1 05 04020 01 0000 110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</si>
  <si>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</si>
  <si>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</si>
  <si>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</si>
  <si>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бюджетной системы Российской Федерации</t>
  </si>
  <si>
    <t>092 202 25576 05 0000 150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</si>
  <si>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</si>
  <si>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000 1 01 02000 01 0000 110</t>
  </si>
  <si>
    <t>000 1 05 01000 00 0000 110</t>
  </si>
  <si>
    <t>000 1 05 03000 01 0000 110</t>
  </si>
  <si>
    <t>000 1 11 00000 00 0000 000</t>
  </si>
  <si>
    <t>000 1 11 05013 05 0000 120</t>
  </si>
  <si>
    <t>000 1 11 05035 05 0000 120</t>
  </si>
  <si>
    <t>000 1 12 00000 00 0000 000</t>
  </si>
  <si>
    <t>000 1 14 00000 00 0000 000</t>
  </si>
  <si>
    <t>000 1 14 02053 05 0000 410</t>
  </si>
  <si>
    <t>000 1 14 06013 05 0000 430</t>
  </si>
  <si>
    <t>000 1 16 00000 00 0000 000</t>
  </si>
  <si>
    <t>092 2 00 00000 00 0000 000</t>
  </si>
  <si>
    <t>092 2 02 00000 00 0000 000</t>
  </si>
  <si>
    <t>092 2 02 10000 00 0000 150</t>
  </si>
  <si>
    <t>092 2 02 15001 05 0000 150</t>
  </si>
  <si>
    <t>092 2 02 20000 00 0000 150</t>
  </si>
  <si>
    <t>092 2 02 20216 05 0000 150</t>
  </si>
  <si>
    <t>092 2 02 25304 05 0000 150</t>
  </si>
  <si>
    <t>092 2 02 25497 05 0000 150</t>
  </si>
  <si>
    <t>092 2 02 29999 05 0000 150</t>
  </si>
  <si>
    <t>092 2 02 30000 00 0000 150</t>
  </si>
  <si>
    <t>092 2 02 35120 05 0000 150</t>
  </si>
  <si>
    <t>092 2 02 35118 05 0000 150</t>
  </si>
  <si>
    <t>092 2 02 30024 05 0000 150</t>
  </si>
  <si>
    <t>092 2 02 35135 05 0000 150</t>
  </si>
  <si>
    <t>092 2 02 35176 05 0000 150</t>
  </si>
  <si>
    <t>092 2 02 35303 05 0000 150</t>
  </si>
  <si>
    <t>092 2 02 40014 05 0000 150</t>
  </si>
  <si>
    <t>Субсидии бюджетам муниципальных районов на обеспечение комплексного развития сельских территорий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</si>
  <si>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</si>
  <si>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</si>
  <si>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</si>
  <si>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</si>
  <si>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</si>
  <si>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</si>
  <si>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</si>
  <si>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</si>
  <si>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</si>
  <si>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</si>
  <si>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092 202 27112 05 0000 150</t>
  </si>
  <si>
    <t>Налог, взимаемый в связи с применением упрощенной системы  налогообложения</t>
  </si>
  <si>
    <t xml:space="preserve">Единый сельскохозяйственный налог 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</si>
  <si>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</si>
  <si>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сельских поселений и межселенных территорий муниципальных районов,   а также средства от продажи права на заключение договоров аренды указанных земельных участков</t>
  </si>
  <si>
    <t xml:space="preserve">Прочие доходы от оказания платных услуг (работ)получателями средств бюджетов муниципальных районов  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</si>
  <si>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</si>
  <si>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БЕЗВОЗМЕЗДНЫЕ ПОСТУПЛЕНИЯ ВСЕГО</t>
  </si>
  <si>
    <t>Дотации  бюджетам муниципальных районов на  выравнивание бюджетной обеспеченности из бюджета субъекта Российской Федерации</t>
  </si>
  <si>
    <t>Субсидия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</si>
  <si>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 </t>
  </si>
  <si>
    <t>Субвенции бюджетам муниципальных районов  на выполнение передаваемых полномочий субъектов Российской Федерации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</si>
  <si>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</si>
  <si>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Субвенция на обеспечение государственных гарантий реализации права на получение доступного и бесплатного дошкольного  образования в дошкольных  образовательных организациях</t>
  </si>
  <si>
    <t>Субвенции бюджетам муниципальных районов на содержание ребёнка в семье опекуна ( попечителя)и    приёмной семье, а также на вознаграждение, причитающееся приёмному родителю</t>
  </si>
  <si>
    <t>Субвенции бюджетам муниципальных образований на выплату компенсации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</si>
  <si>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бюджетам муниципальных образований на исполнение государственных полномочий по обращению с животными без владельцев</t>
  </si>
  <si>
    <t>Субвенции бюджетам муниципальных образований на организацию питания отдельных категорий обучающихся муниципальных общеобразовательных организаций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</si>
  <si>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</si>
  <si>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000 1 17 15030 05 0000 150</t>
  </si>
  <si>
    <t>Инициативные платежи ,зачисляемые в бюджеты муниципальных районов</t>
  </si>
  <si>
    <t>ремонт стадиона</t>
  </si>
  <si>
    <t>000 2 04 05099 05 0000 150</t>
  </si>
  <si>
    <t>000 2 07 05020 05 0000 150</t>
  </si>
  <si>
    <t>Прочие безвозмездные поступления от негосударственных организаций в бюджеты муниципальных районов</t>
  </si>
  <si>
    <t>Прочие безвозмездные поступления  в бюджеты муниципальных районов</t>
  </si>
  <si>
    <t>ПРОЧИЕ БЕЗВОЗМЕЗДНЫЕ ПОСТУПЛЕНИЯ</t>
  </si>
  <si>
    <t>092 2 02 25750 05 0000 150</t>
  </si>
  <si>
    <t>Субсидии бюджетам муниципальных районов на реализацию мероприятий  по модернизации школьных систем образования</t>
  </si>
  <si>
    <t>Субсидии бюджетам муниципальных районов на софинансирование капитальных вложений в объекты муниципальной собственности/Гос. Программа Алтайского края" Развитие образования в Алтайском крае"/</t>
  </si>
  <si>
    <t>на 2023 г</t>
  </si>
  <si>
    <t>092 202 25179 05 0000 150</t>
  </si>
  <si>
    <t>укрепление МТБ лагерей</t>
  </si>
  <si>
    <t>Субсидии бюджетам муниципальных районов на проведение мероприятий 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</si>
  <si>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Прочие межбюджетные трансферты, передаваемые бюджетам муниципальных районов/на компенсацию затрат ЖКХ/</t>
  </si>
  <si>
    <t>кап ремонт школ</t>
  </si>
  <si>
    <t>000 219 60010 05 0000 150</t>
  </si>
  <si>
    <t>092 2 02 15002 05 0000 150</t>
  </si>
  <si>
    <t>Дотации бюджетам муниципальных районов на поддержку мер по обеспечению сбалансированности бюджетов</t>
  </si>
  <si>
    <t>антитеррор</t>
  </si>
  <si>
    <t>первоначальный план</t>
  </si>
  <si>
    <t>092 202 40000 00 0000 150</t>
  </si>
  <si>
    <t>Изменения (с нач года) 2023г   к первонач</t>
  </si>
  <si>
    <t>ремонт ДЮСШ</t>
  </si>
  <si>
    <t>000 218 60010 05 0000 150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</si>
  <si>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</si>
  <si>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поселений</t>
  </si>
  <si>
    <t>000 1 05 02000 02 0000 110</t>
  </si>
  <si>
    <t>Единый налог на вмененный доход для отдельных видов деятельности</t>
  </si>
  <si>
    <t>000 109 00000 00 0000 000</t>
  </si>
  <si>
    <t>ЗАДОЛЖЕННОСТЬ И ПЕРЕРАСЧЕТЫ ПО ОТМЕНЕННЫМ НАЛОГАМ, СБОРАМ И ИНЫМ ОБЯЗАТЕЛЬНЫМ ПЛАТЕЖАМ</t>
  </si>
  <si>
    <t>НАЛОГОВЫЕ ВСЕГО:</t>
  </si>
  <si>
    <t>000 1 13 02995 05 0000 130</t>
  </si>
  <si>
    <t>Прочие доходы от компенсации затрат бюджетов муниципальных районов</t>
  </si>
  <si>
    <t>000 1 14 02053 05 0000 440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</si>
  <si>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</si>
  <si>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000 1 17 05050 05 0000 150</t>
  </si>
  <si>
    <t>Прочие неналоговые доходы бюджетов муниципальных районов</t>
  </si>
  <si>
    <t>НЕНАЛОГОВЫЕ ВСЕГО:</t>
  </si>
  <si>
    <t>Субсидии бюджетам муниципальных образований на газификацию объектов Алтайского края в рамках подпрограммы "Газификация Алтайского края" государственной программы Алтайского края "Обеспечение населения Алтайского края жилищно-коммунальными услугами"</t>
  </si>
  <si>
    <t>Субсидии бюджетам муниципальных образований на реализацию мероприятий краевой адресной инвестиционной программы в рамках подпрограммы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 государственной программы Алтайского края "Развитие образования в Алтайском крае"</t>
  </si>
  <si>
    <t xml:space="preserve">на летний отдых и оздоровление детей   </t>
  </si>
  <si>
    <t>стабильное водоснабжение (рез фонд прав РФ)</t>
  </si>
  <si>
    <t>стабильное водоснабжение (краев б-т)</t>
  </si>
  <si>
    <t>льготная ипотека для молод учителей</t>
  </si>
  <si>
    <t>улучшение жил условий граждан на селе</t>
  </si>
  <si>
    <t>бесплатное 2-х разов питан детей с огран по здор</t>
  </si>
  <si>
    <t>телекоммуникации общеобраз организ</t>
  </si>
  <si>
    <t>укрепление МТБ учер культуры</t>
  </si>
  <si>
    <t>спортивная подготовка</t>
  </si>
  <si>
    <t>ППМИ мест инициат (всего)</t>
  </si>
  <si>
    <t>000 2 07 05010 05 0000 150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</si>
  <si>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</si>
  <si>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Акцизы по подакцизным товарам (продукции), производимым на территории Российской Федерации</t>
  </si>
  <si>
    <t>000 1 03 02000 00 0000 000</t>
  </si>
  <si>
    <t>092 2 02 19999 05 0000 150</t>
  </si>
  <si>
    <t>Прочие дотации бюджетам муниципальных районов</t>
  </si>
  <si>
    <t>000 1 11 05313 05 0000 120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</si>
  <si>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</si>
  <si>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к решению Ребрихинского районного Совета народных депутатов Алтайского края "Об утверждении отчета "Об исполнении районного бюджета за 2023 год"</t>
  </si>
  <si>
    <t>Доходы районного бюджета за 2023 год</t>
  </si>
  <si>
    <t>тысяч рублей</t>
  </si>
  <si>
    <t xml:space="preserve">Плановое назначение </t>
  </si>
  <si>
    <t xml:space="preserve">Кассовое исполнение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</si>
  <si>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 и межселенных территорий муниципальных районов</t>
  </si>
  <si>
    <t>Приложение 1 от 19.04.2024 № 22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</si>
</sst>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[$-FC19]d\ mmmm\ yyyy\ &quot;г.&quot;"/>
    <numFmt numFmtId="181" formatCode="#,##0.00_ ;\-#,##0.00\ "/>
    <numFmt numFmtId="182" formatCode="#,##0.00&quot;р.&quot;"/>
    <numFmt numFmtId="183" formatCode="0.00000"/>
    <numFmt numFmtId="184" formatCode="#,##0.00000"/>
    <numFmt numFmtId="185" formatCode="0.00000000"/>
    <numFmt numFmtId="186" formatCode="#,##0.000000"/>
    <numFmt numFmtId="187" formatCode="#,##0.000"/>
    <numFmt numFmtId="188" formatCode="#,##0.0000"/>
    <numFmt numFmtId="189" formatCode="0.0000"/>
    <numFmt numFmtId="190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7030A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5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84" fontId="0" fillId="33" borderId="0" xfId="0" applyNumberFormat="1" applyFill="1" applyAlignment="1">
      <alignment horizontal="center" vertical="center"/>
    </xf>
    <xf numFmtId="0" fontId="52" fillId="0" borderId="10" xfId="0" applyFont="1" applyFill="1" applyBorder="1" applyAlignment="1">
      <alignment horizontal="right" wrapText="1"/>
    </xf>
    <xf numFmtId="183" fontId="0" fillId="33" borderId="0" xfId="0" applyNumberFormat="1" applyFill="1" applyAlignment="1">
      <alignment horizontal="center" vertical="center"/>
    </xf>
    <xf numFmtId="183" fontId="0" fillId="33" borderId="0" xfId="0" applyNumberFormat="1" applyFill="1" applyAlignment="1">
      <alignment horizontal="center" vertical="top"/>
    </xf>
    <xf numFmtId="184" fontId="53" fillId="33" borderId="11" xfId="0" applyNumberFormat="1" applyFont="1" applyFill="1" applyBorder="1" applyAlignment="1">
      <alignment horizontal="center" vertical="top" wrapText="1"/>
    </xf>
    <xf numFmtId="4" fontId="52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justify" vertical="top" wrapText="1"/>
    </xf>
    <xf numFmtId="4" fontId="3" fillId="33" borderId="12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4" fontId="54" fillId="33" borderId="0" xfId="0" applyNumberFormat="1" applyFont="1" applyFill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top" wrapText="1"/>
    </xf>
    <xf numFmtId="0" fontId="52" fillId="33" borderId="12" xfId="0" applyFont="1" applyFill="1" applyBorder="1" applyAlignment="1">
      <alignment horizontal="left" vertical="top" wrapText="1"/>
    </xf>
    <xf numFmtId="174" fontId="52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left" vertical="top" wrapText="1"/>
    </xf>
    <xf numFmtId="0" fontId="52" fillId="33" borderId="12" xfId="0" applyFont="1" applyFill="1" applyBorder="1" applyAlignment="1">
      <alignment horizontal="justify" vertical="top" wrapText="1"/>
    </xf>
    <xf numFmtId="0" fontId="3" fillId="33" borderId="12" xfId="0" applyFont="1" applyFill="1" applyBorder="1" applyAlignment="1">
      <alignment vertical="top" wrapText="1"/>
    </xf>
    <xf numFmtId="49" fontId="3" fillId="33" borderId="12" xfId="0" applyNumberFormat="1" applyFont="1" applyFill="1" applyBorder="1" applyAlignment="1">
      <alignment horizontal="left" vertical="top" wrapText="1"/>
    </xf>
    <xf numFmtId="49" fontId="52" fillId="33" borderId="12" xfId="0" applyNumberFormat="1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/>
    </xf>
    <xf numFmtId="3" fontId="3" fillId="33" borderId="12" xfId="0" applyNumberFormat="1" applyFont="1" applyFill="1" applyBorder="1" applyAlignment="1">
      <alignment horizontal="left" vertical="top" wrapText="1"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52" fillId="33" borderId="12" xfId="0" applyNumberFormat="1" applyFont="1" applyFill="1" applyBorder="1" applyAlignment="1">
      <alignment vertical="top" wrapText="1"/>
    </xf>
    <xf numFmtId="0" fontId="52" fillId="33" borderId="12" xfId="0" applyFont="1" applyFill="1" applyBorder="1" applyAlignment="1">
      <alignment vertical="top" wrapText="1"/>
    </xf>
    <xf numFmtId="49" fontId="3" fillId="33" borderId="12" xfId="0" applyNumberFormat="1" applyFont="1" applyFill="1" applyBorder="1" applyAlignment="1">
      <alignment vertical="top" wrapText="1"/>
    </xf>
    <xf numFmtId="172" fontId="3" fillId="33" borderId="12" xfId="43" applyFont="1" applyFill="1" applyBorder="1" applyAlignment="1">
      <alignment horizontal="left" vertical="top" wrapText="1"/>
    </xf>
    <xf numFmtId="174" fontId="3" fillId="33" borderId="12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 wrapText="1"/>
    </xf>
    <xf numFmtId="174" fontId="3" fillId="33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top" wrapText="1"/>
    </xf>
    <xf numFmtId="174" fontId="3" fillId="33" borderId="12" xfId="0" applyNumberFormat="1" applyFont="1" applyFill="1" applyBorder="1" applyAlignment="1">
      <alignment horizontal="center" vertical="top" wrapText="1"/>
    </xf>
    <xf numFmtId="174" fontId="55" fillId="33" borderId="12" xfId="0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left" wrapText="1"/>
    </xf>
    <xf numFmtId="49" fontId="3" fillId="33" borderId="0" xfId="0" applyNumberFormat="1" applyFont="1" applyFill="1" applyBorder="1" applyAlignment="1">
      <alignment horizontal="center"/>
    </xf>
    <xf numFmtId="4" fontId="52" fillId="33" borderId="0" xfId="0" applyNumberFormat="1" applyFont="1" applyFill="1" applyBorder="1" applyAlignment="1">
      <alignment horizontal="center"/>
    </xf>
    <xf numFmtId="174" fontId="52" fillId="33" borderId="0" xfId="0" applyNumberFormat="1" applyFont="1" applyFill="1" applyBorder="1" applyAlignment="1">
      <alignment horizontal="center"/>
    </xf>
    <xf numFmtId="174" fontId="52" fillId="33" borderId="0" xfId="0" applyNumberFormat="1" applyFont="1" applyFill="1" applyBorder="1" applyAlignment="1">
      <alignment horizontal="center" vertical="center"/>
    </xf>
    <xf numFmtId="184" fontId="56" fillId="33" borderId="0" xfId="0" applyNumberFormat="1" applyFont="1" applyFill="1" applyAlignment="1">
      <alignment horizontal="left" vertical="center"/>
    </xf>
    <xf numFmtId="184" fontId="56" fillId="33" borderId="0" xfId="0" applyNumberFormat="1" applyFont="1" applyFill="1" applyAlignment="1">
      <alignment horizontal="left" vertical="center" wrapText="1"/>
    </xf>
    <xf numFmtId="174" fontId="3" fillId="0" borderId="13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183" fontId="52" fillId="33" borderId="11" xfId="0" applyNumberFormat="1" applyFont="1" applyFill="1" applyBorder="1" applyAlignment="1">
      <alignment horizontal="center" vertical="top" wrapText="1"/>
    </xf>
    <xf numFmtId="183" fontId="52" fillId="33" borderId="14" xfId="0" applyNumberFormat="1" applyFont="1" applyFill="1" applyBorder="1" applyAlignment="1">
      <alignment horizontal="center" vertical="top" wrapText="1"/>
    </xf>
    <xf numFmtId="174" fontId="52" fillId="33" borderId="15" xfId="0" applyNumberFormat="1" applyFont="1" applyFill="1" applyBorder="1" applyAlignment="1">
      <alignment horizontal="center" vertical="top" wrapText="1"/>
    </xf>
    <xf numFmtId="174" fontId="52" fillId="33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view="pageBreakPreview" zoomScale="90" zoomScaleSheetLayoutView="90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" sqref="C1:F1"/>
    </sheetView>
  </sheetViews>
  <sheetFormatPr defaultColWidth="9.140625" defaultRowHeight="15"/>
  <cols>
    <col min="1" max="1" width="15.28125" style="7" customWidth="1"/>
    <col min="2" max="2" width="43.140625" style="3" customWidth="1"/>
    <col min="3" max="3" width="0.5625" style="8" hidden="1" customWidth="1"/>
    <col min="4" max="4" width="13.57421875" style="10" customWidth="1"/>
    <col min="5" max="5" width="0.5625" style="10" hidden="1" customWidth="1"/>
    <col min="6" max="6" width="34.8515625" style="0" customWidth="1"/>
    <col min="7" max="7" width="14.57421875" style="0" customWidth="1"/>
    <col min="8" max="8" width="14.421875" style="0" customWidth="1"/>
  </cols>
  <sheetData>
    <row r="1" spans="3:6" ht="42.75" customHeight="1">
      <c r="C1" s="49" t="s">
        <v>160</v>
      </c>
      <c r="D1" s="49"/>
      <c r="E1" s="49"/>
      <c r="F1" s="49"/>
    </row>
    <row r="2" spans="3:6" ht="198" customHeight="1">
      <c r="C2" s="50" t="s">
        <v>154</v>
      </c>
      <c r="D2" s="50"/>
      <c r="E2" s="50"/>
      <c r="F2" s="50"/>
    </row>
    <row r="3" spans="1:6" ht="21" customHeight="1">
      <c r="A3" s="52" t="s">
        <v>155</v>
      </c>
      <c r="B3" s="52"/>
      <c r="C3" s="52"/>
      <c r="D3" s="52"/>
      <c r="E3" s="52"/>
      <c r="F3" s="52"/>
    </row>
    <row r="4" spans="1:6" ht="15.75" customHeight="1">
      <c r="A4" s="6"/>
      <c r="B4" s="4"/>
      <c r="C4" s="5"/>
      <c r="D4" s="51" t="s">
        <v>156</v>
      </c>
      <c r="E4" s="51"/>
      <c r="F4" s="51"/>
    </row>
    <row r="5" spans="1:6" ht="48" customHeight="1">
      <c r="A5" s="54" t="s">
        <v>0</v>
      </c>
      <c r="B5" s="53" t="s">
        <v>1</v>
      </c>
      <c r="C5" s="12" t="s">
        <v>115</v>
      </c>
      <c r="D5" s="58" t="s">
        <v>157</v>
      </c>
      <c r="E5" s="55" t="s">
        <v>117</v>
      </c>
      <c r="F5" s="57" t="s">
        <v>158</v>
      </c>
    </row>
    <row r="6" spans="1:6" ht="6" customHeight="1">
      <c r="A6" s="54"/>
      <c r="B6" s="53"/>
      <c r="C6" s="12" t="s">
        <v>105</v>
      </c>
      <c r="D6" s="58"/>
      <c r="E6" s="56"/>
      <c r="F6" s="57"/>
    </row>
    <row r="7" spans="1:6" ht="29.25" customHeight="1">
      <c r="A7" s="28" t="s">
        <v>36</v>
      </c>
      <c r="B7" s="22" t="s">
        <v>21</v>
      </c>
      <c r="C7" s="13">
        <v>95095</v>
      </c>
      <c r="D7" s="24">
        <v>99748</v>
      </c>
      <c r="E7" s="24">
        <f aca="true" t="shared" si="0" ref="E7:E36">D7-C7</f>
        <v>4653</v>
      </c>
      <c r="F7" s="24">
        <v>106764.5</v>
      </c>
    </row>
    <row r="8" spans="1:6" ht="46.5" customHeight="1">
      <c r="A8" s="23" t="s">
        <v>149</v>
      </c>
      <c r="B8" s="34" t="s">
        <v>148</v>
      </c>
      <c r="C8" s="13">
        <v>4478.84</v>
      </c>
      <c r="D8" s="24">
        <v>5168</v>
      </c>
      <c r="E8" s="24">
        <f t="shared" si="0"/>
        <v>689.1599999999999</v>
      </c>
      <c r="F8" s="24">
        <v>5213.273</v>
      </c>
    </row>
    <row r="9" spans="1:6" ht="29.25" customHeight="1">
      <c r="A9" s="28" t="s">
        <v>10</v>
      </c>
      <c r="B9" s="36" t="s">
        <v>65</v>
      </c>
      <c r="C9" s="39">
        <f>SUM(C11:C14)</f>
        <v>34748</v>
      </c>
      <c r="D9" s="40">
        <f>SUM(D11:D14)</f>
        <v>24723</v>
      </c>
      <c r="E9" s="40">
        <f>SUM(E11:E14)</f>
        <v>-10025</v>
      </c>
      <c r="F9" s="40">
        <f>SUM(F11:F14)</f>
        <v>24424.690000000002</v>
      </c>
    </row>
    <row r="10" spans="1:6" ht="14.25" customHeight="1">
      <c r="A10" s="28"/>
      <c r="B10" s="22" t="s">
        <v>2</v>
      </c>
      <c r="C10" s="15"/>
      <c r="D10" s="38"/>
      <c r="E10" s="38"/>
      <c r="F10" s="38"/>
    </row>
    <row r="11" spans="1:6" ht="36.75" customHeight="1">
      <c r="A11" s="28" t="s">
        <v>37</v>
      </c>
      <c r="B11" s="22" t="s">
        <v>76</v>
      </c>
      <c r="C11" s="15">
        <v>17580</v>
      </c>
      <c r="D11" s="38">
        <v>13700</v>
      </c>
      <c r="E11" s="38">
        <f t="shared" si="0"/>
        <v>-3880</v>
      </c>
      <c r="F11" s="38">
        <v>13475.4</v>
      </c>
    </row>
    <row r="12" spans="1:6" ht="34.5" customHeight="1">
      <c r="A12" s="28" t="s">
        <v>122</v>
      </c>
      <c r="B12" s="22" t="s">
        <v>123</v>
      </c>
      <c r="C12" s="15"/>
      <c r="D12" s="38">
        <v>-232</v>
      </c>
      <c r="E12" s="38">
        <f t="shared" si="0"/>
        <v>-232</v>
      </c>
      <c r="F12" s="38">
        <v>-231.91</v>
      </c>
    </row>
    <row r="13" spans="1:6" s="2" customFormat="1" ht="33" customHeight="1">
      <c r="A13" s="28" t="s">
        <v>38</v>
      </c>
      <c r="B13" s="22" t="s">
        <v>77</v>
      </c>
      <c r="C13" s="15">
        <v>12439</v>
      </c>
      <c r="D13" s="38">
        <v>8155</v>
      </c>
      <c r="E13" s="38">
        <f t="shared" si="0"/>
        <v>-4284</v>
      </c>
      <c r="F13" s="38">
        <v>8359.8</v>
      </c>
    </row>
    <row r="14" spans="1:6" s="2" customFormat="1" ht="64.5" customHeight="1">
      <c r="A14" s="22" t="s">
        <v>29</v>
      </c>
      <c r="B14" s="27" t="s">
        <v>78</v>
      </c>
      <c r="C14" s="15">
        <v>4729</v>
      </c>
      <c r="D14" s="38">
        <v>3100</v>
      </c>
      <c r="E14" s="38">
        <f t="shared" si="0"/>
        <v>-1629</v>
      </c>
      <c r="F14" s="38">
        <v>2821.4</v>
      </c>
    </row>
    <row r="15" spans="1:6" ht="48.75" customHeight="1">
      <c r="A15" s="28" t="s">
        <v>12</v>
      </c>
      <c r="B15" s="36" t="s">
        <v>66</v>
      </c>
      <c r="C15" s="15">
        <v>10</v>
      </c>
      <c r="D15" s="38">
        <v>61</v>
      </c>
      <c r="E15" s="38">
        <f t="shared" si="0"/>
        <v>51</v>
      </c>
      <c r="F15" s="38">
        <v>60.777</v>
      </c>
    </row>
    <row r="16" spans="1:6" ht="15.75" customHeight="1">
      <c r="A16" s="28" t="s">
        <v>4</v>
      </c>
      <c r="B16" s="36" t="s">
        <v>67</v>
      </c>
      <c r="C16" s="13">
        <v>2400</v>
      </c>
      <c r="D16" s="24">
        <v>2550</v>
      </c>
      <c r="E16" s="24">
        <f t="shared" si="0"/>
        <v>150</v>
      </c>
      <c r="F16" s="24">
        <v>2678.041</v>
      </c>
    </row>
    <row r="17" spans="1:6" ht="45" customHeight="1">
      <c r="A17" s="28" t="s">
        <v>124</v>
      </c>
      <c r="B17" s="36" t="s">
        <v>125</v>
      </c>
      <c r="C17" s="13"/>
      <c r="D17" s="24">
        <v>3</v>
      </c>
      <c r="E17" s="24">
        <f t="shared" si="0"/>
        <v>3</v>
      </c>
      <c r="F17" s="24">
        <v>3.03</v>
      </c>
    </row>
    <row r="18" spans="1:8" ht="15.75" customHeight="1">
      <c r="A18" s="28"/>
      <c r="B18" s="22" t="s">
        <v>126</v>
      </c>
      <c r="C18" s="39">
        <f>C7+C9+C15+C16+C8+C17</f>
        <v>136731.84</v>
      </c>
      <c r="D18" s="40">
        <f>D7+D9+D15+D16+D8+D17</f>
        <v>132253</v>
      </c>
      <c r="E18" s="40">
        <f>E7+E9+E15+E16+E8+E17</f>
        <v>-4478.84</v>
      </c>
      <c r="F18" s="40">
        <f>F7+F9+F15+F16+F8+F17</f>
        <v>139144.311</v>
      </c>
      <c r="G18" s="16"/>
      <c r="H18" s="17"/>
    </row>
    <row r="19" spans="1:6" ht="63" customHeight="1">
      <c r="A19" s="28" t="s">
        <v>39</v>
      </c>
      <c r="B19" s="34" t="s">
        <v>68</v>
      </c>
      <c r="C19" s="13">
        <f>SUM(C21:C23)</f>
        <v>24900</v>
      </c>
      <c r="D19" s="24">
        <f>SUM(D21:D23)</f>
        <v>27491</v>
      </c>
      <c r="E19" s="24">
        <f>D19-C19</f>
        <v>2591</v>
      </c>
      <c r="F19" s="24">
        <f>SUM(F21:F23)</f>
        <v>27799.800000000003</v>
      </c>
    </row>
    <row r="20" spans="1:6" ht="16.5" customHeight="1">
      <c r="A20" s="28"/>
      <c r="B20" s="22" t="s">
        <v>5</v>
      </c>
      <c r="C20" s="13"/>
      <c r="D20" s="24"/>
      <c r="E20" s="24"/>
      <c r="F20" s="24"/>
    </row>
    <row r="21" spans="1:6" ht="160.5" customHeight="1">
      <c r="A21" s="29" t="s">
        <v>40</v>
      </c>
      <c r="B21" s="35" t="s">
        <v>79</v>
      </c>
      <c r="C21" s="13">
        <v>24500</v>
      </c>
      <c r="D21" s="24">
        <v>27000</v>
      </c>
      <c r="E21" s="24">
        <f t="shared" si="0"/>
        <v>2500</v>
      </c>
      <c r="F21" s="24">
        <v>27259</v>
      </c>
    </row>
    <row r="22" spans="1:6" ht="99.75" customHeight="1">
      <c r="A22" s="28" t="s">
        <v>41</v>
      </c>
      <c r="B22" s="14" t="s">
        <v>13</v>
      </c>
      <c r="C22" s="13">
        <v>400</v>
      </c>
      <c r="D22" s="24">
        <v>437</v>
      </c>
      <c r="E22" s="24">
        <f t="shared" si="0"/>
        <v>37</v>
      </c>
      <c r="F22" s="24">
        <v>486.9</v>
      </c>
    </row>
    <row r="23" spans="1:6" ht="99" customHeight="1">
      <c r="A23" s="28" t="s">
        <v>152</v>
      </c>
      <c r="B23" s="14" t="s">
        <v>153</v>
      </c>
      <c r="C23" s="13"/>
      <c r="D23" s="24">
        <v>54</v>
      </c>
      <c r="E23" s="24">
        <f t="shared" si="0"/>
        <v>54</v>
      </c>
      <c r="F23" s="24">
        <v>53.9</v>
      </c>
    </row>
    <row r="24" spans="1:6" ht="31.5" customHeight="1">
      <c r="A24" s="28" t="s">
        <v>42</v>
      </c>
      <c r="B24" s="36" t="s">
        <v>69</v>
      </c>
      <c r="C24" s="13">
        <v>150</v>
      </c>
      <c r="D24" s="24">
        <v>150</v>
      </c>
      <c r="E24" s="24">
        <f t="shared" si="0"/>
        <v>0</v>
      </c>
      <c r="F24" s="24">
        <v>135.4</v>
      </c>
    </row>
    <row r="25" spans="1:6" ht="32.25" customHeight="1">
      <c r="A25" s="22" t="s">
        <v>15</v>
      </c>
      <c r="B25" s="36" t="s">
        <v>70</v>
      </c>
      <c r="C25" s="13">
        <f>SUM(C27:C29)</f>
        <v>15759.16</v>
      </c>
      <c r="D25" s="24">
        <f>SUM(D27:D29)</f>
        <v>17313.16</v>
      </c>
      <c r="E25" s="24">
        <f>SUM(E27:E29)</f>
        <v>1554</v>
      </c>
      <c r="F25" s="24">
        <f>SUM(F27:F29)</f>
        <v>16677</v>
      </c>
    </row>
    <row r="26" spans="1:6" ht="15" customHeight="1">
      <c r="A26" s="22"/>
      <c r="B26" s="22" t="s">
        <v>5</v>
      </c>
      <c r="C26" s="13"/>
      <c r="D26" s="24"/>
      <c r="E26" s="24"/>
      <c r="F26" s="24"/>
    </row>
    <row r="27" spans="1:6" s="1" customFormat="1" ht="51" customHeight="1">
      <c r="A27" s="22" t="s">
        <v>14</v>
      </c>
      <c r="B27" s="22" t="s">
        <v>80</v>
      </c>
      <c r="C27" s="13">
        <v>12959.16</v>
      </c>
      <c r="D27" s="24">
        <v>14286.16</v>
      </c>
      <c r="E27" s="24">
        <f t="shared" si="0"/>
        <v>1327</v>
      </c>
      <c r="F27" s="24">
        <v>13640.2</v>
      </c>
    </row>
    <row r="28" spans="1:6" s="1" customFormat="1" ht="50.25" customHeight="1">
      <c r="A28" s="22" t="s">
        <v>17</v>
      </c>
      <c r="B28" s="22" t="s">
        <v>18</v>
      </c>
      <c r="C28" s="13">
        <v>2800</v>
      </c>
      <c r="D28" s="24">
        <v>2800</v>
      </c>
      <c r="E28" s="24">
        <f t="shared" si="0"/>
        <v>0</v>
      </c>
      <c r="F28" s="24">
        <v>2809.6</v>
      </c>
    </row>
    <row r="29" spans="1:6" s="1" customFormat="1" ht="32.25" customHeight="1">
      <c r="A29" s="22" t="s">
        <v>127</v>
      </c>
      <c r="B29" s="22" t="s">
        <v>128</v>
      </c>
      <c r="C29" s="13"/>
      <c r="D29" s="24">
        <v>227</v>
      </c>
      <c r="E29" s="24">
        <f t="shared" si="0"/>
        <v>227</v>
      </c>
      <c r="F29" s="24">
        <v>227.2</v>
      </c>
    </row>
    <row r="30" spans="1:6" ht="30.75" customHeight="1">
      <c r="A30" s="28" t="s">
        <v>43</v>
      </c>
      <c r="B30" s="36" t="s">
        <v>71</v>
      </c>
      <c r="C30" s="13">
        <f>SUM(C32:C34)</f>
        <v>370</v>
      </c>
      <c r="D30" s="24">
        <f>SUM(D32:D34)</f>
        <v>904.8</v>
      </c>
      <c r="E30" s="24">
        <f t="shared" si="0"/>
        <v>534.8</v>
      </c>
      <c r="F30" s="24">
        <f>SUM(F32:F34)</f>
        <v>908.6</v>
      </c>
    </row>
    <row r="31" spans="1:6" ht="16.5" customHeight="1">
      <c r="A31" s="28"/>
      <c r="B31" s="22" t="s">
        <v>5</v>
      </c>
      <c r="C31" s="13"/>
      <c r="D31" s="24"/>
      <c r="E31" s="24"/>
      <c r="F31" s="24"/>
    </row>
    <row r="32" spans="1:6" ht="147.75" customHeight="1">
      <c r="A32" s="28" t="s">
        <v>44</v>
      </c>
      <c r="B32" s="25" t="s">
        <v>81</v>
      </c>
      <c r="C32" s="13">
        <v>150</v>
      </c>
      <c r="D32" s="24">
        <v>20</v>
      </c>
      <c r="E32" s="24">
        <f t="shared" si="0"/>
        <v>-130</v>
      </c>
      <c r="F32" s="24">
        <v>20</v>
      </c>
    </row>
    <row r="33" spans="1:6" ht="163.5" customHeight="1">
      <c r="A33" s="28" t="s">
        <v>129</v>
      </c>
      <c r="B33" s="25" t="s">
        <v>130</v>
      </c>
      <c r="C33" s="13"/>
      <c r="D33" s="24">
        <v>180</v>
      </c>
      <c r="E33" s="24">
        <f t="shared" si="0"/>
        <v>180</v>
      </c>
      <c r="F33" s="24">
        <v>180</v>
      </c>
    </row>
    <row r="34" spans="1:6" ht="78.75" customHeight="1">
      <c r="A34" s="28" t="s">
        <v>45</v>
      </c>
      <c r="B34" s="25" t="s">
        <v>159</v>
      </c>
      <c r="C34" s="13">
        <v>220</v>
      </c>
      <c r="D34" s="24">
        <v>704.8</v>
      </c>
      <c r="E34" s="24">
        <f t="shared" si="0"/>
        <v>484.79999999999995</v>
      </c>
      <c r="F34" s="24">
        <v>708.6</v>
      </c>
    </row>
    <row r="35" spans="1:6" ht="30.75" customHeight="1">
      <c r="A35" s="28" t="s">
        <v>46</v>
      </c>
      <c r="B35" s="34" t="s">
        <v>72</v>
      </c>
      <c r="C35" s="13">
        <v>291</v>
      </c>
      <c r="D35" s="24">
        <v>1000</v>
      </c>
      <c r="E35" s="24">
        <f t="shared" si="0"/>
        <v>709</v>
      </c>
      <c r="F35" s="24">
        <v>1252.9</v>
      </c>
    </row>
    <row r="36" spans="1:6" ht="31.5" customHeight="1">
      <c r="A36" s="28" t="s">
        <v>131</v>
      </c>
      <c r="B36" s="36" t="s">
        <v>132</v>
      </c>
      <c r="C36" s="13"/>
      <c r="D36" s="24">
        <v>29.8</v>
      </c>
      <c r="E36" s="24">
        <f t="shared" si="0"/>
        <v>29.8</v>
      </c>
      <c r="F36" s="24">
        <v>29.8</v>
      </c>
    </row>
    <row r="37" spans="1:6" ht="33.75" customHeight="1">
      <c r="A37" s="28" t="s">
        <v>94</v>
      </c>
      <c r="B37" s="34" t="s">
        <v>95</v>
      </c>
      <c r="C37" s="13">
        <v>0</v>
      </c>
      <c r="D37" s="24">
        <v>1261.503</v>
      </c>
      <c r="E37" s="24">
        <f>D37-C37</f>
        <v>1261.503</v>
      </c>
      <c r="F37" s="24">
        <v>1261.503</v>
      </c>
    </row>
    <row r="38" spans="1:7" ht="16.5" customHeight="1">
      <c r="A38" s="28"/>
      <c r="B38" s="22" t="s">
        <v>133</v>
      </c>
      <c r="C38" s="13">
        <f>C19+C24+C25+C30+C35+C37+C36</f>
        <v>41470.16</v>
      </c>
      <c r="D38" s="24">
        <f>D19+D24+D25+D30+D35+D37+D36</f>
        <v>48150.263000000006</v>
      </c>
      <c r="E38" s="24">
        <f>E19+E24+E25+E30+E35+E37+E36</f>
        <v>6680.103</v>
      </c>
      <c r="F38" s="24">
        <f>F19+F24+F25+F30+F35+F37+F36</f>
        <v>48065.003000000004</v>
      </c>
      <c r="G38" s="18"/>
    </row>
    <row r="39" spans="1:7" ht="15" customHeight="1">
      <c r="A39" s="28"/>
      <c r="B39" s="22" t="s">
        <v>24</v>
      </c>
      <c r="C39" s="39">
        <f>C18+C38</f>
        <v>178202</v>
      </c>
      <c r="D39" s="40">
        <f>D18+D38</f>
        <v>180403.263</v>
      </c>
      <c r="E39" s="40">
        <f>E18+E38</f>
        <v>2201.263</v>
      </c>
      <c r="F39" s="40">
        <f>F18+F38</f>
        <v>187209.31399999998</v>
      </c>
      <c r="G39" s="19"/>
    </row>
    <row r="40" spans="1:6" ht="33.75" customHeight="1">
      <c r="A40" s="28" t="s">
        <v>47</v>
      </c>
      <c r="B40" s="22" t="s">
        <v>82</v>
      </c>
      <c r="C40" s="41">
        <f>C42+C47+C76+C94+C100</f>
        <v>704816.5000000001</v>
      </c>
      <c r="D40" s="42">
        <f>D42+D47+D76+D94+D100</f>
        <v>839184.22011</v>
      </c>
      <c r="E40" s="42">
        <f>E42+E47+E76+E94+E100</f>
        <v>134367.7201099999</v>
      </c>
      <c r="F40" s="40">
        <f>F42+F47+F76+F94+F100</f>
        <v>777545.64745</v>
      </c>
    </row>
    <row r="41" spans="1:6" ht="45" customHeight="1">
      <c r="A41" s="28" t="s">
        <v>48</v>
      </c>
      <c r="B41" s="34" t="s">
        <v>73</v>
      </c>
      <c r="C41" s="39">
        <f>C40-C100</f>
        <v>703496.5000000001</v>
      </c>
      <c r="D41" s="40">
        <f>D40-D100</f>
        <v>838213.06929</v>
      </c>
      <c r="E41" s="40">
        <f>E40-E100</f>
        <v>134716.5692899999</v>
      </c>
      <c r="F41" s="40">
        <f>F40-F100</f>
        <v>776539.8851300001</v>
      </c>
    </row>
    <row r="42" spans="1:6" ht="30.75" customHeight="1">
      <c r="A42" s="22" t="s">
        <v>49</v>
      </c>
      <c r="B42" s="35" t="s">
        <v>30</v>
      </c>
      <c r="C42" s="39">
        <f>SUM(C44:C46)</f>
        <v>23623.4</v>
      </c>
      <c r="D42" s="40">
        <f>SUM(D44:D46)</f>
        <v>67569.4</v>
      </c>
      <c r="E42" s="40">
        <f>SUM(E44:E46)</f>
        <v>43946</v>
      </c>
      <c r="F42" s="40">
        <f>SUM(F44:F46)</f>
        <v>67569.4</v>
      </c>
    </row>
    <row r="43" spans="1:6" ht="16.5" customHeight="1">
      <c r="A43" s="30"/>
      <c r="B43" s="22" t="s">
        <v>3</v>
      </c>
      <c r="C43" s="13"/>
      <c r="D43" s="24"/>
      <c r="E43" s="24"/>
      <c r="F43" s="24"/>
    </row>
    <row r="44" spans="1:6" ht="47.25" customHeight="1">
      <c r="A44" s="22" t="s">
        <v>50</v>
      </c>
      <c r="B44" s="37" t="s">
        <v>83</v>
      </c>
      <c r="C44" s="15">
        <v>23623.4</v>
      </c>
      <c r="D44" s="38">
        <v>23623.4</v>
      </c>
      <c r="E44" s="24">
        <f>D44-C44</f>
        <v>0</v>
      </c>
      <c r="F44" s="24">
        <v>23623.4</v>
      </c>
    </row>
    <row r="45" spans="1:6" ht="50.25" customHeight="1">
      <c r="A45" s="22" t="s">
        <v>112</v>
      </c>
      <c r="B45" s="37" t="s">
        <v>113</v>
      </c>
      <c r="C45" s="15"/>
      <c r="D45" s="38">
        <v>41225</v>
      </c>
      <c r="E45" s="43">
        <f>D45-C45</f>
        <v>41225</v>
      </c>
      <c r="F45" s="24">
        <v>41225</v>
      </c>
    </row>
    <row r="46" spans="1:6" ht="32.25" customHeight="1">
      <c r="A46" s="22" t="s">
        <v>150</v>
      </c>
      <c r="B46" s="37" t="s">
        <v>151</v>
      </c>
      <c r="C46" s="15"/>
      <c r="D46" s="38">
        <v>2721</v>
      </c>
      <c r="E46" s="43">
        <f>D46-C46</f>
        <v>2721</v>
      </c>
      <c r="F46" s="24">
        <v>2721</v>
      </c>
    </row>
    <row r="47" spans="1:7" ht="48" customHeight="1">
      <c r="A47" s="22" t="s">
        <v>51</v>
      </c>
      <c r="B47" s="27" t="s">
        <v>31</v>
      </c>
      <c r="C47" s="39">
        <f>C48+C50+C51+C52+C57+C54+C53+C55+C49+C56</f>
        <v>366045.60000000003</v>
      </c>
      <c r="D47" s="40">
        <f>D48+D50+D51+D52+D57+D54+D53+D55+D49+D56</f>
        <v>451172.36928999994</v>
      </c>
      <c r="E47" s="40">
        <f>D47-C47</f>
        <v>85126.76928999991</v>
      </c>
      <c r="F47" s="40">
        <f>F48+F50+F51+F52+F57+F54+F53+F55+F49+F56</f>
        <v>404543.31388</v>
      </c>
      <c r="G47" s="19"/>
    </row>
    <row r="48" spans="1:6" ht="147.75" customHeight="1">
      <c r="A48" s="22" t="s">
        <v>52</v>
      </c>
      <c r="B48" s="27" t="s">
        <v>32</v>
      </c>
      <c r="C48" s="15">
        <v>3437</v>
      </c>
      <c r="D48" s="38">
        <v>3437</v>
      </c>
      <c r="E48" s="24">
        <f>D48-C48</f>
        <v>0</v>
      </c>
      <c r="F48" s="24">
        <v>3437</v>
      </c>
    </row>
    <row r="49" spans="1:6" ht="94.5" customHeight="1">
      <c r="A49" s="22" t="s">
        <v>106</v>
      </c>
      <c r="B49" s="23" t="s">
        <v>108</v>
      </c>
      <c r="C49" s="13">
        <v>226.8</v>
      </c>
      <c r="D49" s="24">
        <v>226.8</v>
      </c>
      <c r="E49" s="24">
        <f aca="true" t="shared" si="1" ref="E49:E104">D49-C49</f>
        <v>0</v>
      </c>
      <c r="F49" s="24">
        <v>226.8</v>
      </c>
    </row>
    <row r="50" spans="1:6" ht="96.75" customHeight="1">
      <c r="A50" s="22" t="s">
        <v>53</v>
      </c>
      <c r="B50" s="26" t="s">
        <v>84</v>
      </c>
      <c r="C50" s="13">
        <v>11011.3</v>
      </c>
      <c r="D50" s="24">
        <v>11011.3</v>
      </c>
      <c r="E50" s="24">
        <f t="shared" si="1"/>
        <v>0</v>
      </c>
      <c r="F50" s="24">
        <v>11011.3</v>
      </c>
    </row>
    <row r="51" spans="1:6" ht="50.25" customHeight="1">
      <c r="A51" s="22" t="s">
        <v>54</v>
      </c>
      <c r="B51" s="23" t="s">
        <v>26</v>
      </c>
      <c r="C51" s="13">
        <v>419.8</v>
      </c>
      <c r="D51" s="24">
        <v>419.75781</v>
      </c>
      <c r="E51" s="24">
        <f t="shared" si="1"/>
        <v>-0.04219000000000506</v>
      </c>
      <c r="F51" s="24">
        <v>419.75781</v>
      </c>
    </row>
    <row r="52" spans="1:6" ht="46.5" customHeight="1">
      <c r="A52" s="22" t="s">
        <v>34</v>
      </c>
      <c r="B52" s="26" t="s">
        <v>64</v>
      </c>
      <c r="C52" s="13">
        <v>1600</v>
      </c>
      <c r="D52" s="24">
        <v>0</v>
      </c>
      <c r="E52" s="24">
        <f>D52-C52</f>
        <v>-1600</v>
      </c>
      <c r="F52" s="24"/>
    </row>
    <row r="53" spans="1:6" ht="46.5" customHeight="1">
      <c r="A53" s="22" t="s">
        <v>102</v>
      </c>
      <c r="B53" s="14" t="s">
        <v>103</v>
      </c>
      <c r="C53" s="13">
        <v>38448.8</v>
      </c>
      <c r="D53" s="24">
        <v>25917.30629</v>
      </c>
      <c r="E53" s="24">
        <f>D53-C53</f>
        <v>-12531.493710000002</v>
      </c>
      <c r="F53" s="24">
        <v>25917.30629</v>
      </c>
    </row>
    <row r="54" spans="1:8" ht="111.75" customHeight="1">
      <c r="A54" s="53" t="s">
        <v>75</v>
      </c>
      <c r="B54" s="14" t="s">
        <v>134</v>
      </c>
      <c r="C54" s="13">
        <v>190217</v>
      </c>
      <c r="D54" s="24">
        <v>159562</v>
      </c>
      <c r="E54" s="24">
        <f t="shared" si="1"/>
        <v>-30655</v>
      </c>
      <c r="F54" s="24">
        <v>159304.05932</v>
      </c>
      <c r="G54" s="17"/>
      <c r="H54" s="18"/>
    </row>
    <row r="55" spans="1:6" ht="79.5" customHeight="1">
      <c r="A55" s="53"/>
      <c r="B55" s="14" t="s">
        <v>104</v>
      </c>
      <c r="C55" s="13">
        <v>0</v>
      </c>
      <c r="D55" s="24">
        <v>0</v>
      </c>
      <c r="E55" s="24">
        <f t="shared" si="1"/>
        <v>0</v>
      </c>
      <c r="F55" s="24">
        <v>0</v>
      </c>
    </row>
    <row r="56" spans="1:6" ht="189.75" customHeight="1">
      <c r="A56" s="53"/>
      <c r="B56" s="14" t="s">
        <v>135</v>
      </c>
      <c r="C56" s="13">
        <v>6837.2</v>
      </c>
      <c r="D56" s="38">
        <v>6837.2</v>
      </c>
      <c r="E56" s="38">
        <f t="shared" si="1"/>
        <v>0</v>
      </c>
      <c r="F56" s="38">
        <v>0</v>
      </c>
    </row>
    <row r="57" spans="1:6" ht="39.75" customHeight="1">
      <c r="A57" s="22" t="s">
        <v>55</v>
      </c>
      <c r="B57" s="35" t="s">
        <v>23</v>
      </c>
      <c r="C57" s="39">
        <f>SUM(C59:C75)</f>
        <v>113847.70000000001</v>
      </c>
      <c r="D57" s="40">
        <f>SUM(D59:D75)</f>
        <v>243761.00519</v>
      </c>
      <c r="E57" s="40">
        <f>D57-C57</f>
        <v>129913.30518999998</v>
      </c>
      <c r="F57" s="40">
        <f>SUM(F59:F75)</f>
        <v>204227.09045999998</v>
      </c>
    </row>
    <row r="58" spans="1:6" ht="13.5" customHeight="1">
      <c r="A58" s="22"/>
      <c r="B58" s="23" t="s">
        <v>5</v>
      </c>
      <c r="C58" s="13"/>
      <c r="D58" s="38"/>
      <c r="E58" s="38"/>
      <c r="F58" s="38"/>
    </row>
    <row r="59" spans="1:6" ht="15.75" customHeight="1">
      <c r="A59" s="22"/>
      <c r="B59" s="23" t="s">
        <v>136</v>
      </c>
      <c r="C59" s="13">
        <v>615.3</v>
      </c>
      <c r="D59" s="38">
        <v>1670</v>
      </c>
      <c r="E59" s="38">
        <f t="shared" si="1"/>
        <v>1054.7</v>
      </c>
      <c r="F59" s="38">
        <v>1711</v>
      </c>
    </row>
    <row r="60" spans="1:6" ht="15.75" customHeight="1">
      <c r="A60" s="22"/>
      <c r="B60" s="23" t="s">
        <v>27</v>
      </c>
      <c r="C60" s="13">
        <v>13714</v>
      </c>
      <c r="D60" s="38">
        <v>21885</v>
      </c>
      <c r="E60" s="38">
        <f t="shared" si="1"/>
        <v>8171</v>
      </c>
      <c r="F60" s="38">
        <v>21885</v>
      </c>
    </row>
    <row r="61" spans="1:6" ht="15.75" customHeight="1">
      <c r="A61" s="22"/>
      <c r="B61" s="23" t="s">
        <v>28</v>
      </c>
      <c r="C61" s="13">
        <v>34178.3</v>
      </c>
      <c r="D61" s="38">
        <v>54685.3</v>
      </c>
      <c r="E61" s="38">
        <f t="shared" si="1"/>
        <v>20507</v>
      </c>
      <c r="F61" s="38">
        <v>54685.3</v>
      </c>
    </row>
    <row r="62" spans="1:6" ht="15.75" customHeight="1">
      <c r="A62" s="22"/>
      <c r="B62" s="23" t="s">
        <v>137</v>
      </c>
      <c r="C62" s="13">
        <v>13176.1</v>
      </c>
      <c r="D62" s="38">
        <v>12819.00968</v>
      </c>
      <c r="E62" s="38">
        <f t="shared" si="1"/>
        <v>-357.09032000000116</v>
      </c>
      <c r="F62" s="38">
        <v>12819.00968</v>
      </c>
    </row>
    <row r="63" spans="1:6" ht="15.75" customHeight="1">
      <c r="A63" s="22"/>
      <c r="B63" s="23" t="s">
        <v>138</v>
      </c>
      <c r="C63" s="13"/>
      <c r="D63" s="38">
        <v>129.48495</v>
      </c>
      <c r="E63" s="38">
        <f t="shared" si="1"/>
        <v>129.48495</v>
      </c>
      <c r="F63" s="38">
        <v>129.48495</v>
      </c>
    </row>
    <row r="64" spans="1:6" ht="15.75" customHeight="1">
      <c r="A64" s="22"/>
      <c r="B64" s="23" t="s">
        <v>139</v>
      </c>
      <c r="C64" s="13">
        <v>6</v>
      </c>
      <c r="D64" s="38">
        <v>3.74521</v>
      </c>
      <c r="E64" s="38">
        <f t="shared" si="1"/>
        <v>-2.25479</v>
      </c>
      <c r="F64" s="38">
        <v>3.74521</v>
      </c>
    </row>
    <row r="65" spans="1:6" ht="15.75" customHeight="1">
      <c r="A65" s="22"/>
      <c r="B65" s="23" t="s">
        <v>96</v>
      </c>
      <c r="C65" s="13">
        <v>50158</v>
      </c>
      <c r="D65" s="38">
        <v>50158</v>
      </c>
      <c r="E65" s="38">
        <f t="shared" si="1"/>
        <v>0</v>
      </c>
      <c r="F65" s="38">
        <v>32465.88086</v>
      </c>
    </row>
    <row r="66" spans="1:6" ht="15.75" customHeight="1">
      <c r="A66" s="22"/>
      <c r="B66" s="23" t="s">
        <v>118</v>
      </c>
      <c r="C66" s="13"/>
      <c r="D66" s="38">
        <v>21670.9</v>
      </c>
      <c r="E66" s="38">
        <f t="shared" si="1"/>
        <v>21670.9</v>
      </c>
      <c r="F66" s="38"/>
    </row>
    <row r="67" spans="1:6" ht="15.75" customHeight="1">
      <c r="A67" s="22"/>
      <c r="B67" s="23" t="s">
        <v>110</v>
      </c>
      <c r="C67" s="13"/>
      <c r="D67" s="38">
        <v>54500.89371</v>
      </c>
      <c r="E67" s="38">
        <f t="shared" si="1"/>
        <v>54500.89371</v>
      </c>
      <c r="F67" s="38">
        <v>54500.89371</v>
      </c>
    </row>
    <row r="68" spans="1:6" ht="15.75" customHeight="1">
      <c r="A68" s="22"/>
      <c r="B68" s="23" t="s">
        <v>140</v>
      </c>
      <c r="C68" s="13"/>
      <c r="D68" s="38">
        <v>1600</v>
      </c>
      <c r="E68" s="38">
        <f t="shared" si="1"/>
        <v>1600</v>
      </c>
      <c r="F68" s="38">
        <v>1600</v>
      </c>
    </row>
    <row r="69" spans="1:6" ht="15.75" customHeight="1">
      <c r="A69" s="22"/>
      <c r="B69" s="23" t="s">
        <v>141</v>
      </c>
      <c r="C69" s="13"/>
      <c r="D69" s="38">
        <v>567</v>
      </c>
      <c r="E69" s="38">
        <f t="shared" si="1"/>
        <v>567</v>
      </c>
      <c r="F69" s="38">
        <v>521.55339</v>
      </c>
    </row>
    <row r="70" spans="1:6" ht="15.75" customHeight="1">
      <c r="A70" s="22"/>
      <c r="B70" s="23" t="s">
        <v>142</v>
      </c>
      <c r="C70" s="13"/>
      <c r="D70" s="38">
        <v>9850.1</v>
      </c>
      <c r="E70" s="38">
        <f t="shared" si="1"/>
        <v>9850.1</v>
      </c>
      <c r="F70" s="38">
        <v>9850.03589</v>
      </c>
    </row>
    <row r="71" spans="1:6" ht="15.75" customHeight="1">
      <c r="A71" s="22"/>
      <c r="B71" s="23" t="s">
        <v>107</v>
      </c>
      <c r="C71" s="13">
        <v>2000</v>
      </c>
      <c r="D71" s="38">
        <v>2000</v>
      </c>
      <c r="E71" s="38">
        <f t="shared" si="1"/>
        <v>0</v>
      </c>
      <c r="F71" s="38">
        <v>2000</v>
      </c>
    </row>
    <row r="72" spans="1:6" ht="15.75" customHeight="1">
      <c r="A72" s="22"/>
      <c r="B72" s="23" t="s">
        <v>143</v>
      </c>
      <c r="C72" s="13"/>
      <c r="D72" s="38">
        <v>225</v>
      </c>
      <c r="E72" s="38">
        <f t="shared" si="1"/>
        <v>225</v>
      </c>
      <c r="F72" s="38">
        <v>225</v>
      </c>
    </row>
    <row r="73" spans="1:6" ht="15.75" customHeight="1">
      <c r="A73" s="22"/>
      <c r="B73" s="23" t="s">
        <v>144</v>
      </c>
      <c r="C73" s="13"/>
      <c r="D73" s="38">
        <v>203.2</v>
      </c>
      <c r="E73" s="38">
        <f t="shared" si="1"/>
        <v>203.2</v>
      </c>
      <c r="F73" s="38">
        <v>203.2</v>
      </c>
    </row>
    <row r="74" spans="1:6" ht="15.75" customHeight="1">
      <c r="A74" s="22"/>
      <c r="B74" s="23" t="s">
        <v>114</v>
      </c>
      <c r="C74" s="13"/>
      <c r="D74" s="38">
        <v>7747</v>
      </c>
      <c r="E74" s="38">
        <f t="shared" si="1"/>
        <v>7747</v>
      </c>
      <c r="F74" s="38">
        <v>7747</v>
      </c>
    </row>
    <row r="75" spans="1:6" ht="16.5" customHeight="1">
      <c r="A75" s="22"/>
      <c r="B75" s="23" t="s">
        <v>145</v>
      </c>
      <c r="C75" s="13"/>
      <c r="D75" s="38">
        <v>4046.37164</v>
      </c>
      <c r="E75" s="38">
        <f>D75-C75</f>
        <v>4046.37164</v>
      </c>
      <c r="F75" s="38">
        <v>3879.98677</v>
      </c>
    </row>
    <row r="76" spans="1:7" ht="37.5" customHeight="1">
      <c r="A76" s="23" t="s">
        <v>56</v>
      </c>
      <c r="B76" s="35" t="s">
        <v>33</v>
      </c>
      <c r="C76" s="39">
        <f>SUM(C78:C80)+C91+C92+C93</f>
        <v>301131.7</v>
      </c>
      <c r="D76" s="40">
        <f>SUM(D78:D80)+D91+D92+D93</f>
        <v>301072.5</v>
      </c>
      <c r="E76" s="40">
        <f>E78+E79+E80+E91+E92+E93</f>
        <v>-59.200000000000045</v>
      </c>
      <c r="F76" s="40">
        <f>SUM(F78:F80)+F91+F92+F93</f>
        <v>295771.07205</v>
      </c>
      <c r="G76" s="19"/>
    </row>
    <row r="77" spans="1:6" ht="15.75">
      <c r="A77" s="22"/>
      <c r="B77" s="37" t="s">
        <v>16</v>
      </c>
      <c r="C77" s="13"/>
      <c r="D77" s="38"/>
      <c r="E77" s="38"/>
      <c r="F77" s="38"/>
    </row>
    <row r="78" spans="1:6" ht="67.5" customHeight="1">
      <c r="A78" s="31" t="s">
        <v>58</v>
      </c>
      <c r="B78" s="26" t="s">
        <v>85</v>
      </c>
      <c r="C78" s="13">
        <v>1848.7</v>
      </c>
      <c r="D78" s="38">
        <v>1848.7</v>
      </c>
      <c r="E78" s="38">
        <f>D78-C78</f>
        <v>0</v>
      </c>
      <c r="F78" s="38">
        <v>1848.7</v>
      </c>
    </row>
    <row r="79" spans="1:6" ht="97.5" customHeight="1">
      <c r="A79" s="31" t="s">
        <v>57</v>
      </c>
      <c r="B79" s="26" t="s">
        <v>22</v>
      </c>
      <c r="C79" s="13">
        <v>207.8</v>
      </c>
      <c r="D79" s="38">
        <v>105.6</v>
      </c>
      <c r="E79" s="38">
        <f>D79-C79</f>
        <v>-102.20000000000002</v>
      </c>
      <c r="F79" s="38">
        <v>0</v>
      </c>
    </row>
    <row r="80" spans="1:7" ht="69" customHeight="1">
      <c r="A80" s="22" t="s">
        <v>59</v>
      </c>
      <c r="B80" s="26" t="s">
        <v>86</v>
      </c>
      <c r="C80" s="39">
        <f>C82+C83+C85+C86+C87+C84+C88+C90+C89</f>
        <v>281173.10000000003</v>
      </c>
      <c r="D80" s="40">
        <f>D82+D83+D85+D86+D87+D84+D88+D90+D89</f>
        <v>282279.10000000003</v>
      </c>
      <c r="E80" s="40">
        <f>E82+E83+E85+E86+E87+E84+E88+E90+E89</f>
        <v>1106</v>
      </c>
      <c r="F80" s="40">
        <f>F82+F83+F85+F86+F87+F84+F88+F90+F89</f>
        <v>277278.40150000004</v>
      </c>
      <c r="G80" s="19"/>
    </row>
    <row r="81" spans="1:6" ht="15.75">
      <c r="A81" s="22"/>
      <c r="B81" s="37" t="s">
        <v>3</v>
      </c>
      <c r="C81" s="13"/>
      <c r="D81" s="38"/>
      <c r="E81" s="38"/>
      <c r="F81" s="38"/>
    </row>
    <row r="82" spans="1:6" ht="56.25" customHeight="1">
      <c r="A82" s="22"/>
      <c r="B82" s="26" t="s">
        <v>6</v>
      </c>
      <c r="C82" s="13">
        <v>1949.7</v>
      </c>
      <c r="D82" s="38">
        <v>1949.7</v>
      </c>
      <c r="E82" s="38">
        <f t="shared" si="1"/>
        <v>0</v>
      </c>
      <c r="F82" s="38">
        <v>1949.7</v>
      </c>
    </row>
    <row r="83" spans="1:6" ht="185.25" customHeight="1">
      <c r="A83" s="22"/>
      <c r="B83" s="26" t="s">
        <v>87</v>
      </c>
      <c r="C83" s="13">
        <v>202224</v>
      </c>
      <c r="D83" s="38">
        <v>202224</v>
      </c>
      <c r="E83" s="38">
        <f t="shared" si="1"/>
        <v>0</v>
      </c>
      <c r="F83" s="38">
        <v>202224</v>
      </c>
    </row>
    <row r="84" spans="1:6" ht="65.25" customHeight="1">
      <c r="A84" s="22"/>
      <c r="B84" s="26" t="s">
        <v>88</v>
      </c>
      <c r="C84" s="13">
        <v>51111</v>
      </c>
      <c r="D84" s="38">
        <v>52623</v>
      </c>
      <c r="E84" s="38">
        <f t="shared" si="1"/>
        <v>1512</v>
      </c>
      <c r="F84" s="38">
        <v>52608.2975</v>
      </c>
    </row>
    <row r="85" spans="1:6" ht="98.25" customHeight="1">
      <c r="A85" s="22"/>
      <c r="B85" s="26" t="s">
        <v>20</v>
      </c>
      <c r="C85" s="13">
        <v>1140</v>
      </c>
      <c r="D85" s="38">
        <v>1241</v>
      </c>
      <c r="E85" s="38">
        <f t="shared" si="1"/>
        <v>101</v>
      </c>
      <c r="F85" s="38">
        <v>1241</v>
      </c>
    </row>
    <row r="86" spans="1:6" ht="86.25" customHeight="1">
      <c r="A86" s="22"/>
      <c r="B86" s="26" t="s">
        <v>89</v>
      </c>
      <c r="C86" s="13">
        <v>21739</v>
      </c>
      <c r="D86" s="38">
        <v>21739</v>
      </c>
      <c r="E86" s="38">
        <f t="shared" si="1"/>
        <v>0</v>
      </c>
      <c r="F86" s="38">
        <v>16786.6</v>
      </c>
    </row>
    <row r="87" spans="1:6" ht="132" customHeight="1">
      <c r="A87" s="31"/>
      <c r="B87" s="26" t="s">
        <v>90</v>
      </c>
      <c r="C87" s="13">
        <v>1935</v>
      </c>
      <c r="D87" s="38">
        <v>1935</v>
      </c>
      <c r="E87" s="38">
        <f t="shared" si="1"/>
        <v>0</v>
      </c>
      <c r="F87" s="38">
        <v>1902</v>
      </c>
    </row>
    <row r="88" spans="1:6" ht="72" customHeight="1">
      <c r="A88" s="31"/>
      <c r="B88" s="26" t="s">
        <v>91</v>
      </c>
      <c r="C88" s="13">
        <v>216.4</v>
      </c>
      <c r="D88" s="38">
        <v>266.4</v>
      </c>
      <c r="E88" s="38">
        <f t="shared" si="1"/>
        <v>49.99999999999997</v>
      </c>
      <c r="F88" s="38">
        <v>265.804</v>
      </c>
    </row>
    <row r="89" spans="1:6" ht="87" customHeight="1">
      <c r="A89" s="31"/>
      <c r="B89" s="26" t="s">
        <v>92</v>
      </c>
      <c r="C89" s="13">
        <v>567</v>
      </c>
      <c r="D89" s="38">
        <v>0</v>
      </c>
      <c r="E89" s="38">
        <f t="shared" si="1"/>
        <v>-567</v>
      </c>
      <c r="F89" s="38"/>
    </row>
    <row r="90" spans="1:6" ht="69" customHeight="1">
      <c r="A90" s="23"/>
      <c r="B90" s="26" t="s">
        <v>9</v>
      </c>
      <c r="C90" s="13">
        <v>291</v>
      </c>
      <c r="D90" s="38">
        <v>301</v>
      </c>
      <c r="E90" s="38">
        <f t="shared" si="1"/>
        <v>10</v>
      </c>
      <c r="F90" s="38">
        <v>301</v>
      </c>
    </row>
    <row r="91" spans="1:6" ht="104.25" customHeight="1">
      <c r="A91" s="31" t="s">
        <v>60</v>
      </c>
      <c r="B91" s="26" t="s">
        <v>93</v>
      </c>
      <c r="C91" s="13">
        <v>21.5</v>
      </c>
      <c r="D91" s="38">
        <v>21.5</v>
      </c>
      <c r="E91" s="38">
        <f t="shared" si="1"/>
        <v>0</v>
      </c>
      <c r="F91" s="38">
        <v>21.5</v>
      </c>
    </row>
    <row r="92" spans="1:6" ht="116.25" customHeight="1">
      <c r="A92" s="31" t="s">
        <v>61</v>
      </c>
      <c r="B92" s="23" t="s">
        <v>74</v>
      </c>
      <c r="C92" s="13">
        <v>2.6</v>
      </c>
      <c r="D92" s="38">
        <v>2.6</v>
      </c>
      <c r="E92" s="38">
        <f t="shared" si="1"/>
        <v>0</v>
      </c>
      <c r="F92" s="38">
        <v>2.6</v>
      </c>
    </row>
    <row r="93" spans="1:6" ht="99" customHeight="1">
      <c r="A93" s="31" t="s">
        <v>62</v>
      </c>
      <c r="B93" s="26" t="s">
        <v>35</v>
      </c>
      <c r="C93" s="13">
        <v>17878</v>
      </c>
      <c r="D93" s="38">
        <v>16815</v>
      </c>
      <c r="E93" s="38">
        <f t="shared" si="1"/>
        <v>-1063</v>
      </c>
      <c r="F93" s="38">
        <v>16619.87055</v>
      </c>
    </row>
    <row r="94" spans="1:6" ht="34.5" customHeight="1">
      <c r="A94" s="22" t="s">
        <v>116</v>
      </c>
      <c r="B94" s="26" t="s">
        <v>7</v>
      </c>
      <c r="C94" s="39">
        <f>C96+C99</f>
        <v>12695.8</v>
      </c>
      <c r="D94" s="40">
        <f>D96+D99</f>
        <v>18398.8</v>
      </c>
      <c r="E94" s="38">
        <f t="shared" si="1"/>
        <v>5703</v>
      </c>
      <c r="F94" s="40">
        <f>F96+F99</f>
        <v>8656.0992</v>
      </c>
    </row>
    <row r="95" spans="1:6" ht="14.25" customHeight="1">
      <c r="A95" s="22"/>
      <c r="B95" s="22" t="s">
        <v>16</v>
      </c>
      <c r="C95" s="13"/>
      <c r="D95" s="24"/>
      <c r="E95" s="24"/>
      <c r="F95" s="24"/>
    </row>
    <row r="96" spans="1:6" ht="98.25" customHeight="1">
      <c r="A96" s="22" t="s">
        <v>63</v>
      </c>
      <c r="B96" s="26" t="s">
        <v>11</v>
      </c>
      <c r="C96" s="39">
        <f>C98</f>
        <v>2304.8</v>
      </c>
      <c r="D96" s="40">
        <f>D98</f>
        <v>1574.8</v>
      </c>
      <c r="E96" s="38">
        <f t="shared" si="1"/>
        <v>-730.0000000000002</v>
      </c>
      <c r="F96" s="40">
        <f>F98</f>
        <v>1574.8</v>
      </c>
    </row>
    <row r="97" spans="1:6" ht="16.5" customHeight="1">
      <c r="A97" s="22"/>
      <c r="B97" s="22" t="s">
        <v>16</v>
      </c>
      <c r="C97" s="13"/>
      <c r="D97" s="38"/>
      <c r="E97" s="38"/>
      <c r="F97" s="38"/>
    </row>
    <row r="98" spans="1:6" ht="15" customHeight="1">
      <c r="A98" s="22"/>
      <c r="B98" s="22" t="s">
        <v>19</v>
      </c>
      <c r="C98" s="13">
        <v>2304.8</v>
      </c>
      <c r="D98" s="38">
        <v>1574.8</v>
      </c>
      <c r="E98" s="38">
        <f t="shared" si="1"/>
        <v>-730.0000000000002</v>
      </c>
      <c r="F98" s="38">
        <v>1574.8</v>
      </c>
    </row>
    <row r="99" spans="1:6" ht="52.5" customHeight="1">
      <c r="A99" s="22" t="s">
        <v>25</v>
      </c>
      <c r="B99" s="35" t="s">
        <v>109</v>
      </c>
      <c r="C99" s="13">
        <v>10391</v>
      </c>
      <c r="D99" s="38">
        <v>16824</v>
      </c>
      <c r="E99" s="38">
        <f t="shared" si="1"/>
        <v>6433</v>
      </c>
      <c r="F99" s="38">
        <v>7081.2992</v>
      </c>
    </row>
    <row r="100" spans="1:6" ht="18" customHeight="1">
      <c r="A100" s="22"/>
      <c r="B100" s="22" t="s">
        <v>101</v>
      </c>
      <c r="C100" s="39">
        <f>SUM(C101:C105)</f>
        <v>1320</v>
      </c>
      <c r="D100" s="40">
        <f>SUM(D101:D105)</f>
        <v>971.15082</v>
      </c>
      <c r="E100" s="40">
        <f>SUM(E101:E105)</f>
        <v>-348.84917999999993</v>
      </c>
      <c r="F100" s="40">
        <f>SUM(F101:F105)</f>
        <v>1005.76232</v>
      </c>
    </row>
    <row r="101" spans="1:6" ht="48" customHeight="1">
      <c r="A101" s="22" t="s">
        <v>97</v>
      </c>
      <c r="B101" s="27" t="s">
        <v>99</v>
      </c>
      <c r="C101" s="13">
        <v>600</v>
      </c>
      <c r="D101" s="38">
        <v>35</v>
      </c>
      <c r="E101" s="38">
        <f t="shared" si="1"/>
        <v>-565</v>
      </c>
      <c r="F101" s="38">
        <v>35</v>
      </c>
    </row>
    <row r="102" spans="1:6" ht="112.5" customHeight="1">
      <c r="A102" s="22" t="s">
        <v>146</v>
      </c>
      <c r="B102" s="27" t="s">
        <v>147</v>
      </c>
      <c r="C102" s="13"/>
      <c r="D102" s="24">
        <v>602.2</v>
      </c>
      <c r="E102" s="24">
        <f t="shared" si="1"/>
        <v>602.2</v>
      </c>
      <c r="F102" s="24">
        <v>602.2</v>
      </c>
    </row>
    <row r="103" spans="1:6" ht="36.75" customHeight="1">
      <c r="A103" s="22" t="s">
        <v>98</v>
      </c>
      <c r="B103" s="35" t="s">
        <v>100</v>
      </c>
      <c r="C103" s="13">
        <v>720</v>
      </c>
      <c r="D103" s="24">
        <v>530</v>
      </c>
      <c r="E103" s="24">
        <f t="shared" si="1"/>
        <v>-190</v>
      </c>
      <c r="F103" s="24">
        <v>564.6625</v>
      </c>
    </row>
    <row r="104" spans="1:6" ht="70.5" customHeight="1">
      <c r="A104" s="22" t="s">
        <v>119</v>
      </c>
      <c r="B104" s="35" t="s">
        <v>121</v>
      </c>
      <c r="C104" s="13"/>
      <c r="D104" s="24">
        <v>28.59982</v>
      </c>
      <c r="E104" s="24">
        <f t="shared" si="1"/>
        <v>28.59982</v>
      </c>
      <c r="F104" s="24">
        <v>28.59982</v>
      </c>
    </row>
    <row r="105" spans="1:6" ht="83.25" customHeight="1">
      <c r="A105" s="22" t="s">
        <v>111</v>
      </c>
      <c r="B105" s="35" t="s">
        <v>120</v>
      </c>
      <c r="C105" s="13"/>
      <c r="D105" s="24">
        <v>-224.649</v>
      </c>
      <c r="E105" s="24">
        <v>-224.649</v>
      </c>
      <c r="F105" s="24">
        <v>-224.7</v>
      </c>
    </row>
    <row r="106" spans="1:8" ht="21" customHeight="1">
      <c r="A106" s="44"/>
      <c r="B106" s="45" t="s">
        <v>8</v>
      </c>
      <c r="C106" s="46">
        <f>C39+C40</f>
        <v>883018.5000000001</v>
      </c>
      <c r="D106" s="47">
        <f>D39+D40</f>
        <v>1019587.48311</v>
      </c>
      <c r="E106" s="47">
        <f>E40+E39</f>
        <v>136568.9831099999</v>
      </c>
      <c r="F106" s="48">
        <f>F39+F40</f>
        <v>964754.9614500001</v>
      </c>
      <c r="G106" s="19"/>
      <c r="H106" s="20"/>
    </row>
    <row r="107" spans="2:6" ht="15.75">
      <c r="B107" s="9"/>
      <c r="D107" s="8"/>
      <c r="E107" s="21"/>
      <c r="F107" s="32"/>
    </row>
    <row r="108" ht="15">
      <c r="F108" s="32"/>
    </row>
    <row r="109" ht="15">
      <c r="F109" s="33"/>
    </row>
    <row r="112" ht="15">
      <c r="E112" s="11"/>
    </row>
  </sheetData>
  <sheetProtection/>
  <mergeCells count="10">
    <mergeCell ref="C1:F1"/>
    <mergeCell ref="C2:F2"/>
    <mergeCell ref="D4:F4"/>
    <mergeCell ref="A3:F3"/>
    <mergeCell ref="A54:A56"/>
    <mergeCell ref="A5:A6"/>
    <mergeCell ref="B5:B6"/>
    <mergeCell ref="E5:E6"/>
    <mergeCell ref="F5:F6"/>
    <mergeCell ref="D5:D6"/>
  </mergeCells>
  <printOptions/>
  <pageMargins left="0.7874015748031497" right="0.3937007874015748" top="0.7874015748031497" bottom="0.7874015748031497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user</cp:lastModifiedBy>
  <cp:lastPrinted>2024-03-19T09:23:21Z</cp:lastPrinted>
  <dcterms:created xsi:type="dcterms:W3CDTF">2008-11-13T03:36:10Z</dcterms:created>
  <dcterms:modified xsi:type="dcterms:W3CDTF">2024-04-18T19:29:36Z</dcterms:modified>
  <cp:category/>
  <cp:version/>
  <cp:contentType/>
  <cp:contentStatus/>
</cp:coreProperties>
</file>